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<sst xmlns="http://schemas.openxmlformats.org/spreadsheetml/2006/main" count="37" uniqueCount="32">
  <si>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Pitch</t>
  </si>
  <si>
    <t>Actual</t>
  </si>
  <si>
    <t>Shortening</t>
  </si>
  <si>
    <t>crest &amp; root</t>
  </si>
  <si>
    <t>Effective</t>
  </si>
  <si>
    <t>Diameter</t>
  </si>
  <si>
    <t>depth</t>
  </si>
  <si>
    <t>tpi</t>
  </si>
  <si>
    <t>diameter</t>
  </si>
  <si>
    <t>Major</t>
  </si>
  <si>
    <t>Radius</t>
  </si>
  <si>
    <t>Ref. Only</t>
  </si>
  <si>
    <t>t</t>
  </si>
  <si>
    <t>h</t>
  </si>
  <si>
    <t>d</t>
  </si>
  <si>
    <t>r</t>
  </si>
  <si>
    <t>e</t>
  </si>
  <si>
    <t>BA</t>
  </si>
  <si>
    <t>number</t>
  </si>
  <si>
    <t>Clearance</t>
  </si>
  <si>
    <t>mm</t>
  </si>
  <si>
    <t>Triangular</t>
  </si>
  <si>
    <t>height</t>
  </si>
  <si>
    <t>P</t>
  </si>
  <si>
    <t>imp</t>
  </si>
  <si>
    <t>British</t>
  </si>
  <si>
    <t>Association</t>
  </si>
  <si>
    <t>size mm</t>
  </si>
  <si>
    <t>Tapping</t>
  </si>
  <si>
    <t>size imp</t>
  </si>
  <si>
    <t>Across flats</t>
  </si>
  <si>
    <t>Across Flats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</si>
</sst>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6.7109375" style="1" bestFit="1" customWidth="1"/>
    <col min="2" max="2" width="10.28125" style="3" bestFit="1" customWidth="1"/>
    <col min="3" max="3" width="8.140625" style="3" bestFit="1" customWidth="1"/>
    <col min="4" max="4" width="5.7109375" style="3" bestFit="1" customWidth="1"/>
    <col min="5" max="5" width="8.8515625" style="3" bestFit="1" customWidth="1"/>
    <col min="6" max="6" width="6.140625" style="3" bestFit="1" customWidth="1"/>
    <col min="7" max="8" width="10.140625" style="3" bestFit="1" customWidth="1"/>
    <col min="9" max="9" width="7.7109375" style="3" bestFit="1" customWidth="1"/>
    <col min="10" max="11" width="7.421875" style="3" bestFit="1" customWidth="1"/>
    <col min="12" max="13" width="8.421875" style="3" bestFit="1" customWidth="1"/>
    <col min="14" max="14" width="10.28125" style="3" bestFit="1" customWidth="1"/>
    <col min="15" max="15" width="10.7109375" style="3" bestFit="1" customWidth="1"/>
    <col min="16" max="16384" width="9.7109375" style="3" customWidth="1"/>
  </cols>
  <sheetData>
    <row r="1" spans="1:2" ht="12.75">
      <c r="A1" s="1" t="s">
        <v>25</v>
      </c>
      <c r="B1" s="3" t="s">
        <v>26</v>
      </c>
    </row>
    <row r="2" spans="1:15" ht="12.75">
      <c r="A2" s="1" t="s">
        <v>17</v>
      </c>
      <c r="B2" s="3" t="s">
        <v>9</v>
      </c>
      <c r="C2" s="3" t="s">
        <v>7</v>
      </c>
      <c r="D2" s="3" t="s">
        <v>0</v>
      </c>
      <c r="E2" s="3" t="s">
        <v>21</v>
      </c>
      <c r="F2" s="3" t="s">
        <v>1</v>
      </c>
      <c r="G2" s="3" t="s">
        <v>2</v>
      </c>
      <c r="H2" s="3" t="s">
        <v>10</v>
      </c>
      <c r="I2" s="3" t="s">
        <v>4</v>
      </c>
      <c r="J2" s="3" t="s">
        <v>28</v>
      </c>
      <c r="K2" s="3" t="s">
        <v>28</v>
      </c>
      <c r="L2" s="3" t="s">
        <v>19</v>
      </c>
      <c r="M2" s="3" t="s">
        <v>19</v>
      </c>
      <c r="N2" s="3" t="s">
        <v>30</v>
      </c>
      <c r="O2" s="3" t="s">
        <v>31</v>
      </c>
    </row>
    <row r="3" spans="1:15" ht="12.75">
      <c r="A3" s="1" t="s">
        <v>18</v>
      </c>
      <c r="B3" s="3" t="s">
        <v>8</v>
      </c>
      <c r="C3" s="3" t="s">
        <v>11</v>
      </c>
      <c r="E3" s="3" t="s">
        <v>22</v>
      </c>
      <c r="F3" s="3" t="s">
        <v>6</v>
      </c>
      <c r="G3" s="3" t="s">
        <v>3</v>
      </c>
      <c r="H3" s="3" t="s">
        <v>3</v>
      </c>
      <c r="I3" s="3" t="s">
        <v>5</v>
      </c>
      <c r="J3" s="3" t="s">
        <v>29</v>
      </c>
      <c r="K3" s="3" t="s">
        <v>27</v>
      </c>
      <c r="L3" s="3" t="s">
        <v>24</v>
      </c>
      <c r="M3" s="3" t="s">
        <v>20</v>
      </c>
      <c r="N3" s="3" t="s">
        <v>24</v>
      </c>
      <c r="O3" s="3" t="s">
        <v>20</v>
      </c>
    </row>
    <row r="4" spans="4:10" ht="12.75">
      <c r="D4" s="3" t="s">
        <v>23</v>
      </c>
      <c r="E4" s="3" t="s">
        <v>13</v>
      </c>
      <c r="F4" s="3" t="s">
        <v>14</v>
      </c>
      <c r="G4" s="3" t="s">
        <v>12</v>
      </c>
      <c r="H4" s="3" t="s">
        <v>15</v>
      </c>
      <c r="I4" s="3" t="s">
        <v>16</v>
      </c>
      <c r="J4" s="5">
        <v>75</v>
      </c>
    </row>
    <row r="5" spans="1:15" ht="12.75">
      <c r="A5" s="1">
        <v>0</v>
      </c>
      <c r="B5" s="3">
        <v>0.2362</v>
      </c>
      <c r="C5" s="3">
        <f>1/D5</f>
        <v>25.38071065989848</v>
      </c>
      <c r="D5" s="3">
        <v>0.0394</v>
      </c>
      <c r="E5" s="3">
        <f>1.1363365*D5</f>
        <v>0.0447716581</v>
      </c>
      <c r="F5" s="3">
        <f>0.6*D5</f>
        <v>0.023639999999999998</v>
      </c>
      <c r="G5" s="3">
        <f>0.27*D5</f>
        <v>0.010638</v>
      </c>
      <c r="H5" s="3">
        <f>0.1808346*D5</f>
        <v>0.00712488324</v>
      </c>
      <c r="I5" s="3">
        <f aca="true" t="shared" si="0" ref="I5:I21">B5-F5</f>
        <v>0.21256</v>
      </c>
      <c r="J5" s="3">
        <f>SUM(B5-(2*F5*J4/100))</f>
        <v>0.20074</v>
      </c>
      <c r="K5" s="4">
        <f aca="true" t="shared" si="1" ref="K5:K21">J5*25.4</f>
        <v>5.098796</v>
      </c>
      <c r="L5" s="2">
        <f>M5*0.03937</f>
        <v>0.240157</v>
      </c>
      <c r="M5" s="4">
        <v>6.1</v>
      </c>
      <c r="N5" s="2">
        <f>1.75*B5</f>
        <v>0.41335</v>
      </c>
      <c r="O5" s="4">
        <f>N5*25.4</f>
        <v>10.499089999999999</v>
      </c>
    </row>
    <row r="6" spans="1:15" ht="12.75">
      <c r="A6" s="1">
        <v>1</v>
      </c>
      <c r="B6" s="3">
        <v>0.2087</v>
      </c>
      <c r="C6" s="3">
        <f aca="true" t="shared" si="2" ref="C6:C21">1/D6</f>
        <v>28.248587570621467</v>
      </c>
      <c r="D6" s="3">
        <v>0.0354</v>
      </c>
      <c r="E6" s="3">
        <f aca="true" t="shared" si="3" ref="E6:E21">1.1363365*D6</f>
        <v>0.0402263121</v>
      </c>
      <c r="F6" s="3">
        <f aca="true" t="shared" si="4" ref="F6:F21">0.6*D6</f>
        <v>0.02124</v>
      </c>
      <c r="G6" s="3">
        <f aca="true" t="shared" si="5" ref="G6:G21">0.27*D6</f>
        <v>0.009558</v>
      </c>
      <c r="H6" s="3">
        <f aca="true" t="shared" si="6" ref="H6:H21">0.1808346*D6</f>
        <v>0.0064015448400000004</v>
      </c>
      <c r="I6" s="3">
        <f t="shared" si="0"/>
        <v>0.18746</v>
      </c>
      <c r="J6" s="3">
        <f>SUM(B6-(2*F6*J4/100))</f>
        <v>0.17684</v>
      </c>
      <c r="K6" s="4">
        <f t="shared" si="1"/>
        <v>4.4917359999999995</v>
      </c>
      <c r="L6" s="2">
        <f aca="true" t="shared" si="7" ref="L6:L21">M6*0.03937</f>
        <v>0.21259800000000004</v>
      </c>
      <c r="M6" s="4">
        <v>5.4</v>
      </c>
      <c r="N6" s="2">
        <f aca="true" t="shared" si="8" ref="N6:N21">1.75*B6</f>
        <v>0.365225</v>
      </c>
      <c r="O6" s="4">
        <f aca="true" t="shared" si="9" ref="O6:O21">N6*25.4</f>
        <v>9.276715</v>
      </c>
    </row>
    <row r="7" spans="1:15" ht="12.75">
      <c r="A7" s="1">
        <v>2</v>
      </c>
      <c r="B7" s="3">
        <v>0.185</v>
      </c>
      <c r="C7" s="3">
        <f t="shared" si="2"/>
        <v>31.347962382445143</v>
      </c>
      <c r="D7" s="3">
        <v>0.0319</v>
      </c>
      <c r="E7" s="3">
        <f t="shared" si="3"/>
        <v>0.036249134350000004</v>
      </c>
      <c r="F7" s="3">
        <f t="shared" si="4"/>
        <v>0.019139999999999997</v>
      </c>
      <c r="G7" s="3">
        <f t="shared" si="5"/>
        <v>0.008612999999999999</v>
      </c>
      <c r="H7" s="3">
        <f t="shared" si="6"/>
        <v>0.00576862374</v>
      </c>
      <c r="I7" s="3">
        <f t="shared" si="0"/>
        <v>0.16586</v>
      </c>
      <c r="J7" s="3">
        <f>SUM(B7-(2*F7*J4/100))</f>
        <v>0.15629</v>
      </c>
      <c r="K7" s="4">
        <f t="shared" si="1"/>
        <v>3.969766</v>
      </c>
      <c r="L7" s="2">
        <f t="shared" si="7"/>
        <v>0.188976</v>
      </c>
      <c r="M7" s="4">
        <v>4.8</v>
      </c>
      <c r="N7" s="2">
        <f t="shared" si="8"/>
        <v>0.32375</v>
      </c>
      <c r="O7" s="4">
        <f t="shared" si="9"/>
        <v>8.223249999999998</v>
      </c>
    </row>
    <row r="8" spans="1:15" ht="12.75">
      <c r="A8" s="1">
        <v>3</v>
      </c>
      <c r="B8" s="3">
        <v>0.1614</v>
      </c>
      <c r="C8" s="3">
        <f t="shared" si="2"/>
        <v>34.84320557491289</v>
      </c>
      <c r="D8" s="3">
        <v>0.0287</v>
      </c>
      <c r="E8" s="3">
        <f t="shared" si="3"/>
        <v>0.03261285755</v>
      </c>
      <c r="F8" s="3">
        <f t="shared" si="4"/>
        <v>0.01722</v>
      </c>
      <c r="G8" s="3">
        <f t="shared" si="5"/>
        <v>0.007749000000000001</v>
      </c>
      <c r="H8" s="3">
        <f t="shared" si="6"/>
        <v>0.0051899530200000005</v>
      </c>
      <c r="I8" s="3">
        <f t="shared" si="0"/>
        <v>0.14417999999999997</v>
      </c>
      <c r="J8" s="3">
        <f>SUM(B8-(2*F8*J4/100))</f>
        <v>0.13557</v>
      </c>
      <c r="K8" s="4">
        <f t="shared" si="1"/>
        <v>3.443478</v>
      </c>
      <c r="L8" s="2">
        <f t="shared" si="7"/>
        <v>0.16535400000000003</v>
      </c>
      <c r="M8" s="4">
        <v>4.2</v>
      </c>
      <c r="N8" s="2">
        <f t="shared" si="8"/>
        <v>0.28245</v>
      </c>
      <c r="O8" s="4">
        <f t="shared" si="9"/>
        <v>7.174229999999999</v>
      </c>
    </row>
    <row r="9" spans="1:15" ht="12.75">
      <c r="A9" s="1">
        <v>4</v>
      </c>
      <c r="B9" s="3">
        <v>0.1417</v>
      </c>
      <c r="C9" s="3">
        <f t="shared" si="2"/>
        <v>38.46153846153846</v>
      </c>
      <c r="D9" s="3">
        <v>0.026</v>
      </c>
      <c r="E9" s="3">
        <f t="shared" si="3"/>
        <v>0.029544749000000002</v>
      </c>
      <c r="F9" s="3">
        <f t="shared" si="4"/>
        <v>0.0156</v>
      </c>
      <c r="G9" s="3">
        <f t="shared" si="5"/>
        <v>0.00702</v>
      </c>
      <c r="H9" s="3">
        <f t="shared" si="6"/>
        <v>0.0047016996</v>
      </c>
      <c r="I9" s="3">
        <f t="shared" si="0"/>
        <v>0.1261</v>
      </c>
      <c r="J9" s="3">
        <f>SUM(B9-(2*F9*J4/100))</f>
        <v>0.11829999999999999</v>
      </c>
      <c r="K9" s="4">
        <f t="shared" si="1"/>
        <v>3.0048199999999996</v>
      </c>
      <c r="L9" s="2">
        <f t="shared" si="7"/>
        <v>0.14566900000000002</v>
      </c>
      <c r="M9" s="4">
        <v>3.7</v>
      </c>
      <c r="N9" s="2">
        <f t="shared" si="8"/>
        <v>0.247975</v>
      </c>
      <c r="O9" s="4">
        <f t="shared" si="9"/>
        <v>6.298565</v>
      </c>
    </row>
    <row r="10" spans="1:15" ht="12.75">
      <c r="A10" s="1">
        <v>5</v>
      </c>
      <c r="B10" s="3">
        <v>0.126</v>
      </c>
      <c r="C10" s="3">
        <f t="shared" si="2"/>
        <v>43.10344827586207</v>
      </c>
      <c r="D10" s="3">
        <v>0.0232</v>
      </c>
      <c r="E10" s="3">
        <f t="shared" si="3"/>
        <v>0.0263630068</v>
      </c>
      <c r="F10" s="3">
        <f t="shared" si="4"/>
        <v>0.013919999999999998</v>
      </c>
      <c r="G10" s="3">
        <f t="shared" si="5"/>
        <v>0.006264</v>
      </c>
      <c r="H10" s="3">
        <f t="shared" si="6"/>
        <v>0.00419536272</v>
      </c>
      <c r="I10" s="3">
        <f t="shared" si="0"/>
        <v>0.11208</v>
      </c>
      <c r="J10" s="3">
        <f>SUM(B10-(2*F10*J4/100))</f>
        <v>0.10512</v>
      </c>
      <c r="K10" s="4">
        <f t="shared" si="1"/>
        <v>2.670048</v>
      </c>
      <c r="L10" s="2">
        <f t="shared" si="7"/>
        <v>0.129921</v>
      </c>
      <c r="M10" s="4">
        <v>3.3</v>
      </c>
      <c r="N10" s="2">
        <f t="shared" si="8"/>
        <v>0.2205</v>
      </c>
      <c r="O10" s="4">
        <f t="shared" si="9"/>
        <v>5.6007</v>
      </c>
    </row>
    <row r="11" spans="1:15" ht="12.75">
      <c r="A11" s="1">
        <v>6</v>
      </c>
      <c r="B11" s="3">
        <v>0.1102</v>
      </c>
      <c r="C11" s="3">
        <f t="shared" si="2"/>
        <v>47.84688995215311</v>
      </c>
      <c r="D11" s="3">
        <v>0.0209</v>
      </c>
      <c r="E11" s="3">
        <f t="shared" si="3"/>
        <v>0.02374943285</v>
      </c>
      <c r="F11" s="3">
        <f t="shared" si="4"/>
        <v>0.012539999999999999</v>
      </c>
      <c r="G11" s="3">
        <f t="shared" si="5"/>
        <v>0.005643</v>
      </c>
      <c r="H11" s="3">
        <f t="shared" si="6"/>
        <v>0.00377944314</v>
      </c>
      <c r="I11" s="3">
        <f t="shared" si="0"/>
        <v>0.09766000000000001</v>
      </c>
      <c r="J11" s="3">
        <f>SUM(B11-(2*F11*J4/100))</f>
        <v>0.09139000000000001</v>
      </c>
      <c r="K11" s="4">
        <f t="shared" si="1"/>
        <v>2.3213060000000003</v>
      </c>
      <c r="L11" s="2">
        <f t="shared" si="7"/>
        <v>0.114173</v>
      </c>
      <c r="M11" s="4">
        <v>2.9</v>
      </c>
      <c r="N11" s="2">
        <f t="shared" si="8"/>
        <v>0.19285000000000002</v>
      </c>
      <c r="O11" s="4">
        <f t="shared" si="9"/>
        <v>4.89839</v>
      </c>
    </row>
    <row r="12" spans="1:15" ht="12.75">
      <c r="A12" s="1">
        <v>7</v>
      </c>
      <c r="B12" s="3">
        <v>0.0984</v>
      </c>
      <c r="C12" s="3">
        <f t="shared" si="2"/>
        <v>52.91005291005291</v>
      </c>
      <c r="D12" s="3">
        <v>0.0189</v>
      </c>
      <c r="E12" s="3">
        <f t="shared" si="3"/>
        <v>0.021476759850000002</v>
      </c>
      <c r="F12" s="3">
        <f t="shared" si="4"/>
        <v>0.01134</v>
      </c>
      <c r="G12" s="3">
        <f t="shared" si="5"/>
        <v>0.005103000000000001</v>
      </c>
      <c r="H12" s="3">
        <f t="shared" si="6"/>
        <v>0.0034177739400000004</v>
      </c>
      <c r="I12" s="3">
        <f t="shared" si="0"/>
        <v>0.08706</v>
      </c>
      <c r="J12" s="3">
        <f>SUM(B12-(2*F12*J4/100))</f>
        <v>0.08139</v>
      </c>
      <c r="K12" s="4">
        <f t="shared" si="1"/>
        <v>2.067306</v>
      </c>
      <c r="L12" s="2">
        <f t="shared" si="7"/>
        <v>0.10236200000000001</v>
      </c>
      <c r="M12" s="4">
        <v>2.6</v>
      </c>
      <c r="N12" s="2">
        <f t="shared" si="8"/>
        <v>0.1722</v>
      </c>
      <c r="O12" s="4">
        <f t="shared" si="9"/>
        <v>4.37388</v>
      </c>
    </row>
    <row r="13" spans="1:15" ht="12.75">
      <c r="A13" s="1">
        <v>8</v>
      </c>
      <c r="B13" s="3">
        <v>0.0866</v>
      </c>
      <c r="C13" s="3">
        <f t="shared" si="2"/>
        <v>59.1715976331361</v>
      </c>
      <c r="D13" s="3">
        <v>0.0169</v>
      </c>
      <c r="E13" s="3">
        <f t="shared" si="3"/>
        <v>0.01920408685</v>
      </c>
      <c r="F13" s="3">
        <f t="shared" si="4"/>
        <v>0.010139999999999998</v>
      </c>
      <c r="G13" s="3">
        <f t="shared" si="5"/>
        <v>0.004563</v>
      </c>
      <c r="H13" s="3">
        <f t="shared" si="6"/>
        <v>0.00305610474</v>
      </c>
      <c r="I13" s="3">
        <f t="shared" si="0"/>
        <v>0.07646</v>
      </c>
      <c r="J13" s="3">
        <f>SUM(B13-(2*F13*J4/100))</f>
        <v>0.07139</v>
      </c>
      <c r="K13" s="4">
        <f t="shared" si="1"/>
        <v>1.8133059999999999</v>
      </c>
      <c r="L13" s="2">
        <f t="shared" si="7"/>
        <v>0.08858250000000001</v>
      </c>
      <c r="M13" s="4">
        <v>2.25</v>
      </c>
      <c r="N13" s="2">
        <f t="shared" si="8"/>
        <v>0.15155</v>
      </c>
      <c r="O13" s="4">
        <f t="shared" si="9"/>
        <v>3.8493699999999995</v>
      </c>
    </row>
    <row r="14" spans="1:15" ht="12.75">
      <c r="A14" s="1">
        <v>9</v>
      </c>
      <c r="B14" s="3">
        <v>0.0748</v>
      </c>
      <c r="C14" s="3">
        <f t="shared" si="2"/>
        <v>64.93506493506493</v>
      </c>
      <c r="D14" s="3">
        <v>0.0154</v>
      </c>
      <c r="E14" s="3">
        <f t="shared" si="3"/>
        <v>0.0174995821</v>
      </c>
      <c r="F14" s="3">
        <f t="shared" si="4"/>
        <v>0.00924</v>
      </c>
      <c r="G14" s="3">
        <f t="shared" si="5"/>
        <v>0.004158</v>
      </c>
      <c r="H14" s="3">
        <f t="shared" si="6"/>
        <v>0.00278485284</v>
      </c>
      <c r="I14" s="3">
        <f t="shared" si="0"/>
        <v>0.06556000000000001</v>
      </c>
      <c r="J14" s="3">
        <f>SUM(B14-(2*F14*J4/100))</f>
        <v>0.06094000000000001</v>
      </c>
      <c r="K14" s="4">
        <f t="shared" si="1"/>
        <v>1.547876</v>
      </c>
      <c r="L14" s="2">
        <f t="shared" si="7"/>
        <v>0.0767715</v>
      </c>
      <c r="M14" s="4">
        <v>1.95</v>
      </c>
      <c r="N14" s="2">
        <f t="shared" si="8"/>
        <v>0.13090000000000002</v>
      </c>
      <c r="O14" s="4">
        <f t="shared" si="9"/>
        <v>3.32486</v>
      </c>
    </row>
    <row r="15" spans="1:15" ht="12.75">
      <c r="A15" s="1">
        <v>10</v>
      </c>
      <c r="B15" s="3">
        <v>0.0669</v>
      </c>
      <c r="C15" s="3">
        <f t="shared" si="2"/>
        <v>72.46376811594203</v>
      </c>
      <c r="D15" s="3">
        <v>0.0138</v>
      </c>
      <c r="E15" s="3">
        <f t="shared" si="3"/>
        <v>0.015681443700000002</v>
      </c>
      <c r="F15" s="3">
        <f t="shared" si="4"/>
        <v>0.00828</v>
      </c>
      <c r="G15" s="3">
        <f t="shared" si="5"/>
        <v>0.003726</v>
      </c>
      <c r="H15" s="3">
        <f t="shared" si="6"/>
        <v>0.0024955174800000003</v>
      </c>
      <c r="I15" s="3">
        <f t="shared" si="0"/>
        <v>0.058620000000000005</v>
      </c>
      <c r="J15" s="3">
        <f>SUM(B15-(2*F15*J4/100))</f>
        <v>0.05448</v>
      </c>
      <c r="K15" s="4">
        <f t="shared" si="1"/>
        <v>1.383792</v>
      </c>
      <c r="L15" s="2">
        <f t="shared" si="7"/>
        <v>0.0688975</v>
      </c>
      <c r="M15" s="4">
        <v>1.75</v>
      </c>
      <c r="N15" s="2">
        <f t="shared" si="8"/>
        <v>0.117075</v>
      </c>
      <c r="O15" s="4">
        <f t="shared" si="9"/>
        <v>2.973705</v>
      </c>
    </row>
    <row r="16" spans="1:15" ht="12.75">
      <c r="A16" s="1">
        <v>11</v>
      </c>
      <c r="B16" s="3">
        <v>0.0591</v>
      </c>
      <c r="C16" s="3">
        <f t="shared" si="2"/>
        <v>81.96721311475409</v>
      </c>
      <c r="D16" s="3">
        <v>0.0122</v>
      </c>
      <c r="E16" s="3">
        <f t="shared" si="3"/>
        <v>0.013863305300000002</v>
      </c>
      <c r="F16" s="3">
        <f t="shared" si="4"/>
        <v>0.00732</v>
      </c>
      <c r="G16" s="3">
        <f t="shared" si="5"/>
        <v>0.0032940000000000005</v>
      </c>
      <c r="H16" s="3">
        <f t="shared" si="6"/>
        <v>0.0022061821200000005</v>
      </c>
      <c r="I16" s="3">
        <f t="shared" si="0"/>
        <v>0.05178</v>
      </c>
      <c r="J16" s="3">
        <f>SUM(B16-(2*F16*J4/100))</f>
        <v>0.048119999999999996</v>
      </c>
      <c r="K16" s="4">
        <f t="shared" si="1"/>
        <v>1.2222479999999998</v>
      </c>
      <c r="L16" s="2">
        <f t="shared" si="7"/>
        <v>0.062992</v>
      </c>
      <c r="M16" s="4">
        <v>1.6</v>
      </c>
      <c r="N16" s="2">
        <f t="shared" si="8"/>
        <v>0.103425</v>
      </c>
      <c r="O16" s="4">
        <f t="shared" si="9"/>
        <v>2.626995</v>
      </c>
    </row>
    <row r="17" spans="1:15" ht="12.75">
      <c r="A17" s="1">
        <v>12</v>
      </c>
      <c r="B17" s="3">
        <v>0.0511</v>
      </c>
      <c r="C17" s="3">
        <f t="shared" si="2"/>
        <v>90.90909090909092</v>
      </c>
      <c r="D17" s="3">
        <v>0.011</v>
      </c>
      <c r="E17" s="3">
        <f t="shared" si="3"/>
        <v>0.0124997015</v>
      </c>
      <c r="F17" s="3">
        <f t="shared" si="4"/>
        <v>0.006599999999999999</v>
      </c>
      <c r="G17" s="3">
        <f t="shared" si="5"/>
        <v>0.00297</v>
      </c>
      <c r="H17" s="3">
        <f t="shared" si="6"/>
        <v>0.0019891806</v>
      </c>
      <c r="I17" s="3">
        <f t="shared" si="0"/>
        <v>0.0445</v>
      </c>
      <c r="J17" s="3">
        <f>SUM(B17-(2*F17*J4/100))</f>
        <v>0.0412</v>
      </c>
      <c r="K17" s="4">
        <f t="shared" si="1"/>
        <v>1.0464799999999999</v>
      </c>
      <c r="L17" s="2">
        <f t="shared" si="7"/>
        <v>0.055118</v>
      </c>
      <c r="M17" s="4">
        <v>1.4</v>
      </c>
      <c r="N17" s="2">
        <f t="shared" si="8"/>
        <v>0.089425</v>
      </c>
      <c r="O17" s="4">
        <f t="shared" si="9"/>
        <v>2.271395</v>
      </c>
    </row>
    <row r="18" spans="1:15" ht="12.75">
      <c r="A18" s="1">
        <v>13</v>
      </c>
      <c r="B18" s="3">
        <v>0.0472</v>
      </c>
      <c r="C18" s="3">
        <f t="shared" si="2"/>
        <v>102.04081632653062</v>
      </c>
      <c r="D18" s="3">
        <v>0.0098</v>
      </c>
      <c r="E18" s="3">
        <f t="shared" si="3"/>
        <v>0.0111360977</v>
      </c>
      <c r="F18" s="3">
        <f t="shared" si="4"/>
        <v>0.00588</v>
      </c>
      <c r="G18" s="3">
        <f t="shared" si="5"/>
        <v>0.002646</v>
      </c>
      <c r="H18" s="3">
        <f t="shared" si="6"/>
        <v>0.0017721790800000001</v>
      </c>
      <c r="I18" s="3">
        <f t="shared" si="0"/>
        <v>0.041319999999999996</v>
      </c>
      <c r="J18" s="3">
        <f>SUM(B18-(2*F18*J4/100))</f>
        <v>0.03838</v>
      </c>
      <c r="K18" s="4">
        <f t="shared" si="1"/>
        <v>0.9748519999999998</v>
      </c>
      <c r="L18" s="2">
        <f t="shared" si="7"/>
        <v>0.051181000000000004</v>
      </c>
      <c r="M18" s="4">
        <v>1.3</v>
      </c>
      <c r="N18" s="2">
        <f t="shared" si="8"/>
        <v>0.08259999999999999</v>
      </c>
      <c r="O18" s="4">
        <f t="shared" si="9"/>
        <v>2.0980399999999997</v>
      </c>
    </row>
    <row r="19" spans="1:15" ht="12.75">
      <c r="A19" s="1">
        <v>14</v>
      </c>
      <c r="B19" s="3">
        <v>0.0394</v>
      </c>
      <c r="C19" s="3">
        <f t="shared" si="2"/>
        <v>109.89010989010988</v>
      </c>
      <c r="D19" s="3">
        <v>0.0091</v>
      </c>
      <c r="E19" s="3">
        <f t="shared" si="3"/>
        <v>0.01034066215</v>
      </c>
      <c r="F19" s="3">
        <f t="shared" si="4"/>
        <v>0.0054600000000000004</v>
      </c>
      <c r="G19" s="3">
        <f t="shared" si="5"/>
        <v>0.0024570000000000004</v>
      </c>
      <c r="H19" s="3">
        <f t="shared" si="6"/>
        <v>0.0016455948600000003</v>
      </c>
      <c r="I19" s="3">
        <f t="shared" si="0"/>
        <v>0.03394</v>
      </c>
      <c r="J19" s="3">
        <f>SUM(B19-(2*F19*J4/100))</f>
        <v>0.031209999999999995</v>
      </c>
      <c r="K19" s="4">
        <f t="shared" si="1"/>
        <v>0.7927339999999998</v>
      </c>
      <c r="L19" s="2">
        <f t="shared" si="7"/>
        <v>0.043307000000000005</v>
      </c>
      <c r="M19" s="4">
        <v>1.1</v>
      </c>
      <c r="N19" s="2">
        <f t="shared" si="8"/>
        <v>0.06895</v>
      </c>
      <c r="O19" s="4">
        <f t="shared" si="9"/>
        <v>1.7513299999999998</v>
      </c>
    </row>
    <row r="20" spans="1:15" ht="12.75">
      <c r="A20" s="1">
        <v>15</v>
      </c>
      <c r="B20" s="3">
        <v>0.0354</v>
      </c>
      <c r="C20" s="3">
        <f t="shared" si="2"/>
        <v>120.48192771084337</v>
      </c>
      <c r="D20" s="3">
        <v>0.0083</v>
      </c>
      <c r="E20" s="3">
        <f t="shared" si="3"/>
        <v>0.009431592950000001</v>
      </c>
      <c r="F20" s="3">
        <f t="shared" si="4"/>
        <v>0.00498</v>
      </c>
      <c r="G20" s="3">
        <f t="shared" si="5"/>
        <v>0.0022410000000000004</v>
      </c>
      <c r="H20" s="3">
        <f t="shared" si="6"/>
        <v>0.0015009271800000001</v>
      </c>
      <c r="I20" s="3">
        <f t="shared" si="0"/>
        <v>0.030420000000000003</v>
      </c>
      <c r="J20" s="3">
        <f>SUM(B20-(2*F20*J4/100))</f>
        <v>0.02793</v>
      </c>
      <c r="K20" s="4">
        <f t="shared" si="1"/>
        <v>0.709422</v>
      </c>
      <c r="L20" s="2">
        <f t="shared" si="7"/>
        <v>0.0385826</v>
      </c>
      <c r="M20" s="4">
        <v>0.98</v>
      </c>
      <c r="N20" s="2">
        <f t="shared" si="8"/>
        <v>0.061950000000000005</v>
      </c>
      <c r="O20" s="4">
        <f t="shared" si="9"/>
        <v>1.57353</v>
      </c>
    </row>
    <row r="21" spans="1:15" ht="12.75">
      <c r="A21" s="1">
        <v>16</v>
      </c>
      <c r="B21" s="3">
        <v>0.0311</v>
      </c>
      <c r="C21" s="3">
        <f t="shared" si="2"/>
        <v>133.33333333333334</v>
      </c>
      <c r="D21" s="3">
        <v>0.0075</v>
      </c>
      <c r="E21" s="3">
        <f t="shared" si="3"/>
        <v>0.00852252375</v>
      </c>
      <c r="F21" s="3">
        <f t="shared" si="4"/>
        <v>0.0045</v>
      </c>
      <c r="G21" s="3">
        <f t="shared" si="5"/>
        <v>0.002025</v>
      </c>
      <c r="H21" s="3">
        <f t="shared" si="6"/>
        <v>0.0013562595</v>
      </c>
      <c r="I21" s="3">
        <f t="shared" si="0"/>
        <v>0.0266</v>
      </c>
      <c r="J21" s="3">
        <f>SUM(B21-(2*F21*J4/100))</f>
        <v>0.02435</v>
      </c>
      <c r="K21" s="4">
        <f t="shared" si="1"/>
        <v>0.61849</v>
      </c>
      <c r="L21" s="2">
        <f t="shared" si="7"/>
        <v>0.034645600000000006</v>
      </c>
      <c r="M21" s="4">
        <v>0.88</v>
      </c>
      <c r="N21" s="2">
        <f t="shared" si="8"/>
        <v>0.054425</v>
      </c>
      <c r="O21" s="4">
        <f t="shared" si="9"/>
        <v>1.382395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2002-01-09T19:17:58Z</cp:lastPrinted>
  <dcterms:created xsi:type="dcterms:W3CDTF">2002-01-06T18:40:28Z</dcterms:created>
  <dcterms:modified xsi:type="dcterms:W3CDTF">2006-06-25T09:43:17Z</dcterms:modified>
  <cp:category/>
  <cp:version/>
  <cp:contentType/>
  <cp:contentStatus/>
</cp:coreProperties>
</file>